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5" yWindow="-105" windowWidth="23250" windowHeight="12450"/>
  </bookViews>
  <sheets>
    <sheet name="EAI_DET" sheetId="1" r:id="rId1"/>
  </sheets>
  <externalReferences>
    <externalReference r:id="rId2"/>
  </externalReference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H77" i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48" i="1" l="1"/>
  <c r="H57" i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48" i="1" s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C48" i="1"/>
  <c r="G39" i="1"/>
  <c r="H39" i="1" s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C17" i="1"/>
  <c r="C68" i="1" l="1"/>
  <c r="H37" i="1"/>
  <c r="G43" i="1"/>
  <c r="H78" i="1"/>
  <c r="F68" i="1"/>
  <c r="F73" i="1" s="1"/>
  <c r="G68" i="1"/>
  <c r="D68" i="1"/>
  <c r="D73" i="1" s="1"/>
  <c r="C43" i="1"/>
  <c r="C73" i="1" s="1"/>
  <c r="H17" i="1"/>
  <c r="H43" i="1" s="1"/>
  <c r="H73" i="1" s="1"/>
  <c r="E17" i="1"/>
  <c r="E37" i="1"/>
  <c r="E68" i="1"/>
  <c r="G73" i="1" l="1"/>
  <c r="E43" i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<sst xmlns="http://schemas.openxmlformats.org/spreadsheetml/2006/main" count="77" uniqueCount="77">
  <si>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</si>
  <si>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</si>
  <si>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</si>
  <si>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</si>
  <si>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</si>
  <si>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</si>
  <si>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</si>
  <si>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</si>
  <si>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</si>
  <si>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</si>
  <si>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</si>
  <si>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</si>
  <si>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</si>
  <si>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</si>
  <si>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</si>
  <si>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</si>
  <si>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</si>
  <si>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</si>
  <si>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</si>
  <si>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</si>
  <si>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</si>
  <si>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</si>
  <si>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</si>
  <si>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</si>
  <si>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</si>
  <si>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</si>
  <si>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</si>
  <si>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</si>
  <si>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</si>
  <si>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</si>
  <si>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</si>
  <si>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</si>
  <si>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</si>
  <si>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</si>
  <si>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</si>
  <si>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</si>
  <si>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</si>
  <si>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</si>
  <si>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</si>
  <si>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</si>
  <si>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</si>
  <si>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</si>
  <si>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</si>
  <si>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</si>
  <si>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</si>
  <si>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</si>
  <si>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</si>
  <si>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</si>
  <si>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</si>
  <si>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</si>
  <si>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</si>
  <si>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</si>
  <si>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</si>
  <si>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</si>
  <si>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</si>
  <si>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</si>
  <si>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</si>
  <si>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</si>
  <si>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</si>
  <si>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</si>
  <si>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</si>
  <si>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</si>
  <si>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</si>
  <si>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</si>
  <si>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</si>
  <si>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</si>
  <si>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</si>
  <si>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</si>
  <si>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</si>
  <si>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</si>
  <si>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</si>
  <si>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</si>
  <si>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</si>
  <si>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</si>
  <si>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</si>
  <si>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de Salud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</si>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</sst>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9db26e52267df33/Escritorio/12%20-%20FINANCIERO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lanza de Comprobación ACUM"/>
      <sheetName val="INTRO"/>
      <sheetName val="1ESTADO DE ACTIVIDADES"/>
      <sheetName val="2ESTADO DE SITUACION FINANCIERA"/>
      <sheetName val="3 EDO DE VARIACION EN LA HACIEN"/>
      <sheetName val="Hoja1"/>
      <sheetName val="4EDS DE CAMBIOS EN LA SIT FINAN"/>
      <sheetName val="5 ESTADO DE FLUJO DE EFVO"/>
      <sheetName val="6 INF PASIVO CONTINGENTE "/>
      <sheetName val="7 NOTAS A LOS EDO FINANCIER "/>
      <sheetName val="8NEF NM   "/>
      <sheetName val="9 NEF_NGA "/>
      <sheetName val="10 EAA"/>
      <sheetName val="11I AED"/>
      <sheetName val="12 ESTADO ANALITICO DE INGRESO "/>
      <sheetName val="13 EAI FF"/>
      <sheetName val="14EAI CE"/>
      <sheetName val="15 ESTADO ANALITICO  DEL EJ PRE"/>
      <sheetName val="Hoja2"/>
      <sheetName val="17 EDO ANALITICO PREP DE EGRESO"/>
      <sheetName val="19 AEPE CLAS EC TIPO DE GTO"/>
      <sheetName val="20 AEPE CLAS FUNC FIN FUNC"/>
      <sheetName val="21 AEPE COG FYF"/>
      <sheetName val="23 INTERES DE DEUDA"/>
      <sheetName val="22 ENDEUDAMIENTO NETO "/>
      <sheetName val="24 FLUJO  DE FONDOS "/>
      <sheetName val="25 GTO POR CATEGORIA PROGRAMATI"/>
      <sheetName val="26 PROG Y PROY DE INV"/>
      <sheetName val="28 BIENES MUEBLES"/>
      <sheetName val="29 BIENES INMUEBLES "/>
      <sheetName val="CUENTAS BANCARIAS ESPECFI"/>
      <sheetName val="34 BALANZA DE COMPBalanza"/>
      <sheetName val="36 EDOS DE SITUACION FINANCIERA"/>
      <sheetName val="37 INFORME ANALITICO DE DEUD PU"/>
      <sheetName val="38 INF ANALITIC DE OBLIGACIONES"/>
      <sheetName val="39 BALANCE PRESUPUESTARIO "/>
      <sheetName val="40 EDO ANALITICO DE ING DETALL"/>
      <sheetName val="42 EAEPED CA "/>
      <sheetName val="43 EAEPED CF"/>
      <sheetName val="44 EAEPED SPC"/>
      <sheetName val="46INDICADORES DE POSTURA FISCAL"/>
      <sheetName val="41 EAEPED COG"/>
      <sheetName val="BALANZA"/>
      <sheetName val="DATOSFF"/>
      <sheetName val="AE"/>
      <sheetName val="CR"/>
      <sheetName val="INSABI"/>
      <sheetName val="R12"/>
      <sheetName val="R33"/>
      <sheetName val="DIFS"/>
      <sheetName val="45Guia"/>
      <sheetName val="27RELACION DE CUENTAS BANCARIAS"/>
      <sheetName val="28 EJERCICIO DESTINO"/>
      <sheetName val="R"/>
      <sheetName val="34 BALANZA DE COMPB ULT NIV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6">
          <cell r="D16">
            <v>52947490.609999999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H14" sqref="H1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5.28515625" style="2" bestFit="1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9218124.5299999993</v>
      </c>
      <c r="E14" s="26">
        <f t="shared" si="0"/>
        <v>9218124.5299999993</v>
      </c>
      <c r="F14" s="24">
        <v>9264528.2200000007</v>
      </c>
      <c r="G14" s="24">
        <v>9218124.5299999993</v>
      </c>
      <c r="H14" s="26">
        <f t="shared" si="1"/>
        <v>9218124.5299999993</v>
      </c>
    </row>
    <row r="15" spans="2:9" x14ac:dyDescent="0.2">
      <c r="B15" s="9" t="s">
        <v>17</v>
      </c>
      <c r="C15" s="24">
        <v>0</v>
      </c>
      <c r="D15" s="24">
        <v>4470224.93</v>
      </c>
      <c r="E15" s="26">
        <f t="shared" si="0"/>
        <v>4470224.93</v>
      </c>
      <c r="F15" s="24">
        <v>4470224.93</v>
      </c>
      <c r="G15" s="24">
        <v>4470224.93</v>
      </c>
      <c r="H15" s="26">
        <f t="shared" si="1"/>
        <v>4470224.93</v>
      </c>
    </row>
    <row r="16" spans="2:9" ht="15" customHeight="1" x14ac:dyDescent="0.2">
      <c r="B16" s="10" t="s">
        <v>18</v>
      </c>
      <c r="C16" s="24">
        <v>166610173</v>
      </c>
      <c r="D16" s="24">
        <v>0</v>
      </c>
      <c r="E16" s="26">
        <f t="shared" si="0"/>
        <v>166610173</v>
      </c>
      <c r="F16" s="24">
        <v>123332237.23</v>
      </c>
      <c r="G16" s="24">
        <v>123332237.23</v>
      </c>
      <c r="H16" s="26">
        <f t="shared" si="1"/>
        <v>-43277935.769999996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584080261.87</v>
      </c>
      <c r="D36" s="24">
        <f>+'[1]12 ESTADO ANALITICO DE INGRESO '!D16</f>
        <v>52947490.609999999</v>
      </c>
      <c r="E36" s="28">
        <f t="shared" si="3"/>
        <v>637027752.48000002</v>
      </c>
      <c r="F36" s="24">
        <v>611278009.27999997</v>
      </c>
      <c r="G36" s="24">
        <v>611278009.27999997</v>
      </c>
      <c r="H36" s="26">
        <f t="shared" ref="H36:H41" si="7">SUM(G36-C36)</f>
        <v>27197747.409999967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750690434.87</v>
      </c>
      <c r="D43" s="55">
        <f t="shared" ref="D43:H43" si="10">SUM(D10:D17,D30,D36,D37,D39)</f>
        <v>66635840.07</v>
      </c>
      <c r="E43" s="35">
        <f t="shared" si="10"/>
        <v>817326274.94000006</v>
      </c>
      <c r="F43" s="55">
        <f t="shared" si="10"/>
        <v>748344999.65999997</v>
      </c>
      <c r="G43" s="55">
        <f t="shared" si="10"/>
        <v>748298595.97000003</v>
      </c>
      <c r="H43" s="35">
        <f t="shared" si="10"/>
        <v>-2391838.9000000283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3772306565.5999999</v>
      </c>
      <c r="D48" s="22">
        <f t="shared" ref="D48:G48" si="11">SUM(D49:D56)</f>
        <v>148760392.40000001</v>
      </c>
      <c r="E48" s="26">
        <f>SUM(E49:E56)</f>
        <v>3921066958</v>
      </c>
      <c r="F48" s="22">
        <f t="shared" si="11"/>
        <v>5710390481.6700001</v>
      </c>
      <c r="G48" s="22">
        <f t="shared" si="11"/>
        <v>5710390481.6700001</v>
      </c>
      <c r="H48" s="26">
        <f>SUM(H49:H56)</f>
        <v>1938083916.0700002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3772306565.5999999</v>
      </c>
      <c r="D50" s="25">
        <v>148760392.40000001</v>
      </c>
      <c r="E50" s="28">
        <f t="shared" ref="E50:E56" si="12">SUM(C50:D50)</f>
        <v>3921066958</v>
      </c>
      <c r="F50" s="25">
        <v>5710390481.6700001</v>
      </c>
      <c r="G50" s="25">
        <v>5710390481.6700001</v>
      </c>
      <c r="H50" s="28">
        <f t="shared" ref="H50:H56" si="13">SUM(G50-C50)</f>
        <v>1938083916.0700002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1838972561.6299999</v>
      </c>
      <c r="D57" s="22">
        <f t="shared" ref="D57:G57" si="14">SUM(D58:D61)</f>
        <v>0</v>
      </c>
      <c r="E57" s="26">
        <f t="shared" si="14"/>
        <v>1838972561.6299999</v>
      </c>
      <c r="F57" s="22">
        <f t="shared" si="14"/>
        <v>-46403.689999999478</v>
      </c>
      <c r="G57" s="22">
        <f t="shared" si="14"/>
        <v>0</v>
      </c>
      <c r="H57" s="26">
        <f>SUM(H58:H61)</f>
        <v>-1838972561.6299999</v>
      </c>
    </row>
    <row r="58" spans="2:8" x14ac:dyDescent="0.2">
      <c r="B58" s="9" t="s">
        <v>58</v>
      </c>
      <c r="C58" s="25">
        <v>1800521052.0799999</v>
      </c>
      <c r="D58" s="25">
        <v>0</v>
      </c>
      <c r="E58" s="28">
        <f>SUM(C58:D58)</f>
        <v>1800521052.0799999</v>
      </c>
      <c r="F58" s="25">
        <v>-46403.689999999478</v>
      </c>
      <c r="G58" s="25">
        <v>0</v>
      </c>
      <c r="H58" s="28">
        <f>SUM(G58-C58)</f>
        <v>-1800521052.0799999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38451509.549999997</v>
      </c>
      <c r="D61" s="25">
        <v>0</v>
      </c>
      <c r="E61" s="28">
        <f t="shared" si="15"/>
        <v>38451509.549999997</v>
      </c>
      <c r="F61" s="25"/>
      <c r="G61" s="25"/>
      <c r="H61" s="28">
        <f t="shared" si="16"/>
        <v>-38451509.549999997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5611279127.2299995</v>
      </c>
      <c r="D68" s="22">
        <f t="shared" ref="D68:G68" si="18">SUM(D48,D57,D62,D65,D66)</f>
        <v>148760392.40000001</v>
      </c>
      <c r="E68" s="26">
        <f t="shared" si="18"/>
        <v>5760039519.6300001</v>
      </c>
      <c r="F68" s="22">
        <f t="shared" si="18"/>
        <v>5710344077.9800005</v>
      </c>
      <c r="G68" s="22">
        <f t="shared" si="18"/>
        <v>5710390481.6700001</v>
      </c>
      <c r="H68" s="26">
        <f>SUM(H48,H57,H62,H65,H66)</f>
        <v>99111354.440000296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6361969562.0999994</v>
      </c>
      <c r="D73" s="22">
        <f t="shared" ref="D73:G73" si="21">SUM(D43,D68,D70)</f>
        <v>215396232.47</v>
      </c>
      <c r="E73" s="26">
        <f t="shared" si="21"/>
        <v>6577365794.5699997</v>
      </c>
      <c r="F73" s="22">
        <f t="shared" si="21"/>
        <v>6458689077.6400003</v>
      </c>
      <c r="G73" s="22">
        <f t="shared" si="21"/>
        <v>6458689077.6400003</v>
      </c>
      <c r="H73" s="26">
        <f>SUM(H43,H68,H70)</f>
        <v>96719515.54000026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dcterms:created xsi:type="dcterms:W3CDTF">2020-01-08T20:55:35Z</dcterms:created>
  <dcterms:modified xsi:type="dcterms:W3CDTF">2025-02-07T19:53:22Z</dcterms:modified>
</cp:coreProperties>
</file>